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eboettch/MIT Dropbox/Emma Boettcher/General/RAS/2026-03 Subcontracting plan/final/"/>
    </mc:Choice>
  </mc:AlternateContent>
  <xr:revisionPtr revIDLastSave="0" documentId="8_{5291368A-608A-6542-873B-DB7CFA8E6E8B}" xr6:coauthVersionLast="47" xr6:coauthVersionMax="47" xr10:uidLastSave="{00000000-0000-0000-0000-000000000000}"/>
  <bookViews>
    <workbookView xWindow="43540" yWindow="500" windowWidth="25100" windowHeight="21100" xr2:uid="{D80CA186-0FF4-4719-A245-82A09DDFC174}"/>
  </bookViews>
  <sheets>
    <sheet name="Input" sheetId="1" r:id="rId1"/>
    <sheet name="Plan" sheetId="2" r:id="rId2"/>
    <sheet name="Att A" sheetId="3" r:id="rId3"/>
  </sheets>
  <definedNames>
    <definedName name="_xlnm.Print_Area" localSheetId="2">'Att A'!$A$1:$D$43</definedName>
    <definedName name="_xlnm.Print_Area" localSheetId="1">Plan!$A$1:$D$86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0" i="2" l="1"/>
  <c r="D20" i="2"/>
  <c r="C20" i="2" s="1"/>
  <c r="A86" i="2"/>
  <c r="A85" i="2"/>
  <c r="B63" i="2"/>
  <c r="D25" i="2"/>
  <c r="D24" i="2"/>
  <c r="D23" i="2"/>
  <c r="C23" i="2" s="1"/>
  <c r="D22" i="2"/>
  <c r="D21" i="2"/>
  <c r="D32" i="3"/>
  <c r="D25" i="3"/>
  <c r="D18" i="3"/>
  <c r="D11" i="3"/>
  <c r="A8" i="3"/>
  <c r="A4" i="3"/>
  <c r="A69" i="2"/>
  <c r="A66" i="2"/>
  <c r="D63" i="2"/>
  <c r="D59" i="2"/>
  <c r="A63" i="2"/>
  <c r="A62" i="2"/>
  <c r="A59" i="2"/>
  <c r="A58" i="2"/>
  <c r="A56" i="2"/>
  <c r="D43" i="2"/>
  <c r="C43" i="2" s="1"/>
  <c r="D42" i="2"/>
  <c r="C42" i="2" s="1"/>
  <c r="D41" i="2"/>
  <c r="C41" i="2" s="1"/>
  <c r="D40" i="2"/>
  <c r="C40" i="2" s="1"/>
  <c r="D39" i="2"/>
  <c r="C39" i="2" s="1"/>
  <c r="D38" i="2"/>
  <c r="C38" i="2" s="1"/>
  <c r="B17" i="2"/>
  <c r="D12" i="3" s="1"/>
  <c r="D18" i="2"/>
  <c r="D19" i="2" s="1"/>
  <c r="D34" i="2"/>
  <c r="C34" i="2" s="1"/>
  <c r="D33" i="2"/>
  <c r="C33" i="2" s="1"/>
  <c r="D32" i="2"/>
  <c r="C32" i="2" s="1"/>
  <c r="D31" i="2"/>
  <c r="C31" i="2" s="1"/>
  <c r="D30" i="2"/>
  <c r="C30" i="2" s="1"/>
  <c r="D29" i="2"/>
  <c r="C29" i="2" s="1"/>
  <c r="I37" i="1"/>
  <c r="D36" i="2"/>
  <c r="D37" i="2" s="1"/>
  <c r="D27" i="2"/>
  <c r="D28" i="2" s="1"/>
  <c r="D16" i="2"/>
  <c r="A15" i="2"/>
  <c r="A11" i="2"/>
  <c r="B9" i="2"/>
  <c r="A9" i="2"/>
  <c r="A7" i="2"/>
  <c r="B7" i="2"/>
  <c r="D3" i="2"/>
  <c r="B84" i="2" s="1"/>
  <c r="D1" i="2"/>
  <c r="D45" i="2" l="1"/>
  <c r="D46" i="2"/>
  <c r="D52" i="2"/>
  <c r="C52" i="2" s="1"/>
  <c r="D49" i="2"/>
  <c r="C49" i="2" s="1"/>
  <c r="D48" i="2"/>
  <c r="C48" i="2" s="1"/>
  <c r="D50" i="2"/>
  <c r="C50" i="2" s="1"/>
  <c r="D47" i="2"/>
  <c r="C47" i="2" s="1"/>
  <c r="D51" i="2"/>
  <c r="C51" i="2" s="1"/>
  <c r="C22" i="2"/>
  <c r="C21" i="2"/>
  <c r="C25" i="2"/>
  <c r="C24" i="2"/>
</calcChain>
</file>

<file path=xl/sharedStrings.xml><?xml version="1.0" encoding="utf-8"?>
<sst xmlns="http://schemas.openxmlformats.org/spreadsheetml/2006/main" count="132" uniqueCount="104">
  <si>
    <t>SMALL BUSINESS ADMINISTRATION PLAN</t>
  </si>
  <si>
    <t>PI Phone Number:</t>
  </si>
  <si>
    <t>Principal Investigator (PI):</t>
  </si>
  <si>
    <t>Proposal Title:</t>
  </si>
  <si>
    <t>Development Proposal Number:</t>
  </si>
  <si>
    <t>Announcement Number:</t>
  </si>
  <si>
    <t>Prime Sponsor/Agency Name:</t>
  </si>
  <si>
    <t>Start Date:</t>
  </si>
  <si>
    <t>End Date:</t>
  </si>
  <si>
    <t>Total Budget:</t>
  </si>
  <si>
    <t>Total Subcontracts/Consultants:</t>
  </si>
  <si>
    <t>Total Equipment:</t>
  </si>
  <si>
    <t>Total Materials &amp; Services:</t>
  </si>
  <si>
    <t>5-Digit Kuali Coeus Development Number</t>
  </si>
  <si>
    <t>Full Name</t>
  </si>
  <si>
    <t>Ten Digits</t>
  </si>
  <si>
    <t>From budget marked for submission</t>
  </si>
  <si>
    <t>Amounts representing EXTERNAL spend ONLY.  Does not include MIT computing charges, facility allocations or any other MIT-Internal charges.  Please provide amounts for the entire project for all periods.</t>
  </si>
  <si>
    <t>John Doe</t>
  </si>
  <si>
    <t>617-324-0000</t>
  </si>
  <si>
    <t>Project title</t>
  </si>
  <si>
    <t>Subcontract Plan Number (RAS only)</t>
  </si>
  <si>
    <t>2026-001</t>
  </si>
  <si>
    <t>Massachusetts Institute of Technology</t>
  </si>
  <si>
    <t>SMALL BUSINESS SUBCONTRACTING PLAN</t>
  </si>
  <si>
    <t>Submitted in accordance with Public Law 95-507</t>
  </si>
  <si>
    <t>77 Massachusetts Avenue</t>
  </si>
  <si>
    <t>Cambridge, MA 02139</t>
  </si>
  <si>
    <t xml:space="preserve">   a. Total Estimated Cost of Proposal</t>
  </si>
  <si>
    <t xml:space="preserve">      Period of Performance:</t>
  </si>
  <si>
    <t xml:space="preserve">    b. Subcontracts/Consultants - Proposed</t>
  </si>
  <si>
    <t>(2) Veteran-Owned Small Business Concerns</t>
  </si>
  <si>
    <t>(3) Service Disabled Veteran-Owned Small Business Concern</t>
  </si>
  <si>
    <t>(4) HUBZone Business Concerns</t>
  </si>
  <si>
    <t>(5) Small Disadvantaged Business Concerns</t>
  </si>
  <si>
    <t>(6) Women-Owned Small Business Concerns</t>
  </si>
  <si>
    <t>(1) Small Business Concerns</t>
  </si>
  <si>
    <t xml:space="preserve">    c. Equipment - Proposed</t>
  </si>
  <si>
    <t xml:space="preserve">    d. Materials and Services - Proposed</t>
  </si>
  <si>
    <t xml:space="preserve">    e. Summary (b, c, and d Above - Proposed</t>
  </si>
  <si>
    <t>Type</t>
  </si>
  <si>
    <t>Organization 1</t>
  </si>
  <si>
    <t>Organization 2</t>
  </si>
  <si>
    <t>Organization 3</t>
  </si>
  <si>
    <t>Organization 4</t>
  </si>
  <si>
    <t>Organization 5</t>
  </si>
  <si>
    <t>Organization 6</t>
  </si>
  <si>
    <t>Organization 7</t>
  </si>
  <si>
    <t>Organization 8</t>
  </si>
  <si>
    <t>Organization 9</t>
  </si>
  <si>
    <t>Organization 10</t>
  </si>
  <si>
    <t>Organization 11</t>
  </si>
  <si>
    <t>Organization 12</t>
  </si>
  <si>
    <t>Organization 13</t>
  </si>
  <si>
    <t>Organization 14</t>
  </si>
  <si>
    <t>Organization 15</t>
  </si>
  <si>
    <t xml:space="preserve"> Small Business Concerns</t>
  </si>
  <si>
    <t>Service Disabled Veteran-Owned Small Business Concern</t>
  </si>
  <si>
    <t>Veteran-Owned Small Business Concerns</t>
  </si>
  <si>
    <t>HUBZone Business Concerns</t>
  </si>
  <si>
    <t>Small Disadvantaged Business Concerns</t>
  </si>
  <si>
    <t>Women-Owned Small Business Concerns</t>
  </si>
  <si>
    <t>Amount</t>
  </si>
  <si>
    <t>TOTAL</t>
  </si>
  <si>
    <t xml:space="preserve">Comments:  See Attachment A        </t>
  </si>
  <si>
    <t>Tel.</t>
  </si>
  <si>
    <t xml:space="preserve">   has been assigned responsibilities as Technical Representative for this Subcontracting Plan.</t>
  </si>
  <si>
    <t>, Principal Investigator</t>
  </si>
  <si>
    <t>Robert Tolu</t>
  </si>
  <si>
    <t>Subcontract RAS Representative (RAS only)</t>
  </si>
  <si>
    <t xml:space="preserve">   has been assigned responsibilities as Subcontracting Plan Administrator for this Subcontracting Plan.</t>
  </si>
  <si>
    <t>617-324-1479</t>
  </si>
  <si>
    <t>The provisions of MIT's Master Subcontracting Plan For Small Business, Small Disadvantaged Business and Women-Owned Small Business Concerns are incorporated into this individual Plan.  A copy of this Master Plan and evidence of its approval by the Office of Naval Research Resident Representative, MIT are attached.</t>
  </si>
  <si>
    <t>I, the undersigned, a designated official of Massachusetts Institute of Technology, do hereby assure that this Institute will include the "Utilization of Small, Small Disadvantaged and Women-Owned Small Business Concerns" clause required by this contract in all purchase orders/subcontracts which offer further purchasing/subcontracting opportunities.  Also, as the prime contractor, we will require all subcontractors (except small business concerns) who receive subcontracts in excess of $1,500,000 in the case of a subcontract for construction of any public facility, or in excess of $700,000 in the case of all other subcontracts, to adopt a subcontracting plan similar to this plan.</t>
  </si>
  <si>
    <t>I further assure that as the prime contractor we will comply with standard reporting requirements and will also submit such periodic reports and cooperate in any studies or surveys as may be required by the Contracting Officer or the Small Business Administration in order to determine the extent of compliance with this plan.</t>
  </si>
  <si>
    <t>Associate Director Research Finance</t>
  </si>
  <si>
    <t>ATTACHMENT A</t>
  </si>
  <si>
    <t>to</t>
  </si>
  <si>
    <t>For the Proposal Entitled:</t>
  </si>
  <si>
    <t xml:space="preserve">Line 4.b - Subcontracts/Consultants </t>
  </si>
  <si>
    <t xml:space="preserve">Total Estimated Cost of Proposal: </t>
  </si>
  <si>
    <t xml:space="preserve">Period of Performance: </t>
  </si>
  <si>
    <t xml:space="preserve">The total estimated amount proposed is: </t>
  </si>
  <si>
    <t>All subcontracting under this award will be research subawards to institutions of higher education that  do not qualify as Small Business Concerns.  Subawards to  [NAME] in the amount of [AMOUNT] and the [NAME] in the amount of [AMOUNT] are anticipated under this award.  Subawardee funds are expected to be used only for labor, tuition, and  travel.  It is not anticipated that subawardees will have spending in any other cost categories that could provide possibilities for small/disadvantaged business subcontracting.</t>
  </si>
  <si>
    <t>Provide details about percentages and actual dollar amounts per category here</t>
  </si>
  <si>
    <t>NOTE 1: MIT does not include planned expenditures for travel in our subcontracting plan calculations.  These expenditures are likely to be allocated to our approved travel partnerships.</t>
  </si>
  <si>
    <t>NOTE 2: MIT does not include indirect costs in establishing subcontracting goals.  MIT only includes anticipated purchase orders and subcontracts in establishing subcontracting goals (Reference: FAR 19.704 (a)-6).</t>
  </si>
  <si>
    <t>The goals proposed in this plan are as such due to the highly specialized and extremely technical nature of the work to be performed.</t>
  </si>
  <si>
    <t>Every effort will be made to improve upon the goals set forth herein.</t>
  </si>
  <si>
    <t>Subcontract RAS Representative Title (RAS only)</t>
  </si>
  <si>
    <t>Subcontract RAS Representative Tel. (RAS only)</t>
  </si>
  <si>
    <t xml:space="preserve">Date: </t>
  </si>
  <si>
    <t>Line 4.a - (of MIT’s form 2.8C)</t>
  </si>
  <si>
    <t>Line 4.c - Equipment</t>
  </si>
  <si>
    <t>Line 4.d - Material and Services</t>
  </si>
  <si>
    <t>Filled in by RAS</t>
  </si>
  <si>
    <t>Large Business</t>
  </si>
  <si>
    <t>INSTRUCTIONS</t>
  </si>
  <si>
    <t>*Review the information on the Plan tab.</t>
  </si>
  <si>
    <t>Organization Name (if known)</t>
  </si>
  <si>
    <t>Sponsor name</t>
  </si>
  <si>
    <t>Announcement number</t>
  </si>
  <si>
    <t>*Fill in all information in the shaded cells on the Input tab.</t>
  </si>
  <si>
    <t>*Add additional details in theshaded cells on the Att 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</si>
</sst>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8"/>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style="medium">
        <color auto="1"/>
      </top>
      <bottom style="medium">
        <color auto="1"/>
      </bottom>
      <diagonal/>
    </border>
    <border>
      <left/>
      <right/>
      <top/>
      <bottom style="medium">
        <color auto="1"/>
      </bottom>
      <diagonal/>
    </border>
    <border>
      <left/>
      <right/>
      <top style="medium">
        <color auto="1"/>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44" fontId="0" fillId="0" borderId="3" xfId="1" applyFont="1" applyFill="1" applyBorder="1" applyProtection="1"/>
    <xf numFmtId="44" fontId="0" fillId="0" borderId="4" xfId="1" applyFont="1" applyFill="1" applyBorder="1" applyProtection="1"/>
    <xf numFmtId="0" fontId="0" fillId="2" borderId="0" xfId="0" applyFill="1" applyProtection="1">
      <protection locked="0"/>
    </xf>
    <xf numFmtId="14" fontId="0" fillId="2" borderId="0" xfId="0" applyNumberFormat="1" applyFill="1" applyAlignment="1" applyProtection="1">
      <alignment horizontal="left"/>
      <protection locked="0"/>
    </xf>
    <xf numFmtId="44" fontId="0" fillId="2" borderId="0" xfId="1" applyFont="1" applyFill="1" applyAlignment="1" applyProtection="1">
      <alignment horizontal="left"/>
      <protection locked="0"/>
    </xf>
    <xf numFmtId="0" fontId="0" fillId="2" borderId="0" xfId="0" applyFill="1" applyAlignment="1" applyProtection="1">
      <alignment horizontal="center"/>
      <protection locked="0"/>
    </xf>
    <xf numFmtId="0" fontId="3" fillId="0" borderId="0" xfId="0" applyFont="1"/>
    <xf numFmtId="0" fontId="4" fillId="0" borderId="0" xfId="0" applyFont="1"/>
    <xf numFmtId="0" fontId="0" fillId="0" borderId="0" xfId="0" applyAlignment="1">
      <alignment horizontal="right"/>
    </xf>
    <xf numFmtId="164" fontId="0" fillId="0" borderId="0" xfId="0" applyNumberFormat="1" applyAlignment="1">
      <alignment horizontal="left"/>
    </xf>
    <xf numFmtId="44" fontId="0" fillId="0" borderId="2" xfId="1" applyFont="1" applyBorder="1" applyProtection="1"/>
    <xf numFmtId="44" fontId="0" fillId="0" borderId="2" xfId="0" applyNumberFormat="1" applyBorder="1"/>
    <xf numFmtId="10" fontId="0" fillId="0" borderId="0" xfId="2" applyNumberFormat="1" applyFont="1" applyProtection="1"/>
    <xf numFmtId="0" fontId="2"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0" fillId="0" borderId="4" xfId="0" applyBorder="1"/>
    <xf numFmtId="164" fontId="0" fillId="0" borderId="4" xfId="0" applyNumberFormat="1" applyBorder="1"/>
    <xf numFmtId="0" fontId="2" fillId="0" borderId="0" xfId="0" applyFont="1"/>
    <xf numFmtId="0" fontId="3" fillId="0" borderId="0" xfId="0" applyFont="1" applyAlignment="1">
      <alignment horizontal="right"/>
    </xf>
    <xf numFmtId="165" fontId="0" fillId="2" borderId="0" xfId="1" applyNumberFormat="1" applyFont="1" applyFill="1" applyAlignment="1" applyProtection="1">
      <alignment horizontal="left"/>
      <protection locked="0"/>
    </xf>
    <xf numFmtId="0" fontId="0" fillId="2" borderId="0" xfId="0" applyFill="1" applyAlignment="1" applyProtection="1">
      <alignment horizontal="left"/>
      <protection locked="0"/>
    </xf>
    <xf numFmtId="0" fontId="0" fillId="0" borderId="0" xfId="0" applyProtection="1">
      <protection locked="0"/>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right" wrapText="1"/>
    </xf>
    <xf numFmtId="44" fontId="2" fillId="0" borderId="5" xfId="0" applyNumberFormat="1" applyFont="1" applyBorder="1" applyAlignment="1">
      <alignment horizontal="right"/>
    </xf>
    <xf numFmtId="0" fontId="4" fillId="0" borderId="0" xfId="0" applyFont="1" applyProtection="1">
      <protection locked="0"/>
    </xf>
    <xf numFmtId="0" fontId="0" fillId="0" borderId="2" xfId="0" applyBorder="1"/>
    <xf numFmtId="165" fontId="2" fillId="0" borderId="0" xfId="0" applyNumberFormat="1" applyFont="1" applyAlignment="1">
      <alignment horizontal="left"/>
    </xf>
    <xf numFmtId="44" fontId="0" fillId="0" borderId="0" xfId="0" applyNumberFormat="1"/>
    <xf numFmtId="44" fontId="0" fillId="0" borderId="0" xfId="1" applyFont="1" applyFill="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wrapText="1"/>
    </xf>
    <xf numFmtId="0" fontId="0" fillId="2" borderId="0" xfId="0" applyFill="1" applyAlignment="1" applyProtection="1">
      <alignment horizontal="left"/>
      <protection locked="0"/>
    </xf>
    <xf numFmtId="0" fontId="0" fillId="0" borderId="1" xfId="0" applyBorder="1" applyAlignment="1">
      <alignment horizontal="left"/>
    </xf>
    <xf numFmtId="0" fontId="2" fillId="0" borderId="0" xfId="0" applyFont="1" applyAlignment="1">
      <alignment horizontal="center"/>
    </xf>
    <xf numFmtId="0" fontId="0" fillId="2" borderId="0" xfId="0" applyFill="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38102</xdr:rowOff>
    </xdr:from>
    <xdr:to>
      <xdr:col>0</xdr:col>
      <xdr:colOff>2349500</xdr:colOff>
      <xdr:row>4</xdr:row>
      <xdr:rowOff>49860</xdr:rowOff>
    </xdr:to>
    <xdr:pic>
      <xdr:nvPicPr>
        <xdr:cNvPr id="3" name="Picture 2">
          <a:extLst>
            <a:ext uri="{FF2B5EF4-FFF2-40B4-BE49-F238E27FC236}">
              <a16:creationId xmlns:a16="http://schemas.microsoft.com/office/drawing/2014/main" id="{6FB153BD-A5F9-4F27-9041-1F4A34C35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79402"/>
          <a:ext cx="2044700" cy="5832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xdr:row>
      <xdr:rowOff>88902</xdr:rowOff>
    </xdr:from>
    <xdr:to>
      <xdr:col>0</xdr:col>
      <xdr:colOff>2349500</xdr:colOff>
      <xdr:row>4</xdr:row>
      <xdr:rowOff>100660</xdr:rowOff>
    </xdr:to>
    <xdr:pic>
      <xdr:nvPicPr>
        <xdr:cNvPr id="2" name="Picture 1">
          <a:extLst>
            <a:ext uri="{FF2B5EF4-FFF2-40B4-BE49-F238E27FC236}">
              <a16:creationId xmlns:a16="http://schemas.microsoft.com/office/drawing/2014/main" id="{5551FD31-37CF-A147-8B78-7CEEBA35B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79402"/>
          <a:ext cx="2044700" cy="5832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BE96-BAB9-4ED9-88DE-36901CCB3D09}">
  <dimension ref="A1:J38"/>
  <sheetViews>
    <sheetView tabSelected="1" workbookViewId="0">
      <selection activeCell="J4" sqref="J4"/>
    </sheetView>
  </sheetViews>
  <sheetFormatPr baseColWidth="10" defaultColWidth="9.1640625" defaultRowHeight="15" x14ac:dyDescent="0.2"/>
  <cols>
    <col min="1" max="1" width="48.6640625" style="23" customWidth="1"/>
    <col min="2" max="2" width="36.6640625" style="23" customWidth="1"/>
    <col min="3" max="8" width="10.6640625" style="23" customWidth="1"/>
    <col min="9" max="9" width="16.6640625" style="23" customWidth="1"/>
    <col min="10" max="10" width="54.1640625" style="23" bestFit="1" customWidth="1"/>
    <col min="11" max="16384" width="9.1640625" style="23"/>
  </cols>
  <sheetData>
    <row r="1" spans="1:10" ht="19" x14ac:dyDescent="0.25">
      <c r="A1" s="7" t="s">
        <v>0</v>
      </c>
      <c r="B1"/>
      <c r="C1"/>
      <c r="D1"/>
      <c r="E1"/>
      <c r="F1"/>
      <c r="G1"/>
      <c r="H1"/>
      <c r="I1"/>
      <c r="J1" s="7" t="s">
        <v>97</v>
      </c>
    </row>
    <row r="2" spans="1:10" x14ac:dyDescent="0.2">
      <c r="A2"/>
      <c r="B2"/>
      <c r="C2"/>
      <c r="D2"/>
      <c r="E2"/>
      <c r="F2"/>
      <c r="G2"/>
      <c r="H2"/>
      <c r="I2"/>
      <c r="J2" t="s">
        <v>102</v>
      </c>
    </row>
    <row r="3" spans="1:10" x14ac:dyDescent="0.2">
      <c r="A3" t="s">
        <v>4</v>
      </c>
      <c r="B3" s="22">
        <v>12345</v>
      </c>
      <c r="C3" s="15" t="s">
        <v>13</v>
      </c>
      <c r="D3" s="15"/>
      <c r="E3" s="15"/>
      <c r="F3" s="15"/>
      <c r="G3" s="15"/>
      <c r="H3" s="15"/>
      <c r="I3"/>
      <c r="J3" t="s">
        <v>98</v>
      </c>
    </row>
    <row r="4" spans="1:10" x14ac:dyDescent="0.2">
      <c r="A4" t="s">
        <v>2</v>
      </c>
      <c r="B4" s="22" t="s">
        <v>18</v>
      </c>
      <c r="C4" s="15" t="s">
        <v>14</v>
      </c>
      <c r="D4" s="15"/>
      <c r="E4" s="15"/>
      <c r="F4" s="15"/>
      <c r="G4" s="15"/>
      <c r="H4" s="15"/>
      <c r="I4"/>
      <c r="J4" t="s">
        <v>103</v>
      </c>
    </row>
    <row r="5" spans="1:10" x14ac:dyDescent="0.2">
      <c r="A5" t="s">
        <v>1</v>
      </c>
      <c r="B5" s="22" t="s">
        <v>19</v>
      </c>
      <c r="C5" s="15" t="s">
        <v>15</v>
      </c>
      <c r="D5" s="15"/>
      <c r="E5" s="15"/>
      <c r="F5" s="15"/>
      <c r="G5" s="15"/>
      <c r="H5" s="15"/>
      <c r="I5"/>
    </row>
    <row r="6" spans="1:10" x14ac:dyDescent="0.2">
      <c r="A6" t="s">
        <v>3</v>
      </c>
      <c r="B6" s="35" t="s">
        <v>20</v>
      </c>
      <c r="C6" s="35"/>
      <c r="D6" s="35"/>
      <c r="E6" s="35"/>
      <c r="F6" s="35"/>
      <c r="G6" s="35"/>
      <c r="H6" s="35"/>
      <c r="I6" s="35"/>
    </row>
    <row r="7" spans="1:10" x14ac:dyDescent="0.2">
      <c r="A7" t="s">
        <v>6</v>
      </c>
      <c r="B7" s="22" t="s">
        <v>100</v>
      </c>
      <c r="C7" s="15"/>
      <c r="D7" s="15"/>
      <c r="E7" s="15"/>
      <c r="F7" s="15"/>
      <c r="G7" s="15"/>
      <c r="H7" s="15"/>
      <c r="I7"/>
    </row>
    <row r="8" spans="1:10" x14ac:dyDescent="0.2">
      <c r="A8" t="s">
        <v>5</v>
      </c>
      <c r="B8" s="22" t="s">
        <v>101</v>
      </c>
      <c r="C8" s="15"/>
      <c r="D8" s="15"/>
      <c r="E8" s="15"/>
      <c r="F8" s="15"/>
      <c r="G8" s="15"/>
      <c r="H8" s="15"/>
      <c r="I8"/>
    </row>
    <row r="9" spans="1:10" x14ac:dyDescent="0.2">
      <c r="A9" t="s">
        <v>7</v>
      </c>
      <c r="B9" s="4">
        <v>46204</v>
      </c>
      <c r="C9" s="15"/>
      <c r="D9" s="15"/>
      <c r="E9" s="15"/>
      <c r="F9" s="15"/>
      <c r="G9" s="15"/>
      <c r="H9" s="15"/>
      <c r="I9"/>
    </row>
    <row r="10" spans="1:10" x14ac:dyDescent="0.2">
      <c r="A10" t="s">
        <v>8</v>
      </c>
      <c r="B10" s="4">
        <v>47299</v>
      </c>
      <c r="C10" s="15"/>
      <c r="D10" s="15"/>
      <c r="E10" s="15"/>
      <c r="F10" s="15"/>
      <c r="G10" s="15"/>
      <c r="H10" s="15"/>
      <c r="I10"/>
    </row>
    <row r="11" spans="1:10" x14ac:dyDescent="0.2">
      <c r="A11" t="s">
        <v>21</v>
      </c>
      <c r="B11" s="32" t="s">
        <v>22</v>
      </c>
      <c r="C11" s="15" t="s">
        <v>95</v>
      </c>
      <c r="D11" s="15"/>
      <c r="E11" s="15"/>
      <c r="F11" s="15"/>
      <c r="G11" s="15"/>
      <c r="H11" s="15"/>
      <c r="I11"/>
    </row>
    <row r="12" spans="1:10" x14ac:dyDescent="0.2">
      <c r="A12" t="s">
        <v>69</v>
      </c>
      <c r="B12" s="33" t="s">
        <v>68</v>
      </c>
      <c r="C12" s="15" t="s">
        <v>95</v>
      </c>
      <c r="D12" s="15"/>
      <c r="E12" s="15"/>
      <c r="F12" s="15"/>
      <c r="G12" s="15"/>
      <c r="H12" s="15"/>
      <c r="I12"/>
    </row>
    <row r="13" spans="1:10" x14ac:dyDescent="0.2">
      <c r="A13" t="s">
        <v>89</v>
      </c>
      <c r="B13" s="33" t="s">
        <v>75</v>
      </c>
      <c r="C13" s="15" t="s">
        <v>95</v>
      </c>
      <c r="D13" s="15"/>
      <c r="E13" s="15"/>
      <c r="F13" s="15"/>
      <c r="G13" s="15"/>
      <c r="H13" s="15"/>
      <c r="I13"/>
    </row>
    <row r="14" spans="1:10" x14ac:dyDescent="0.2">
      <c r="A14" t="s">
        <v>90</v>
      </c>
      <c r="B14" s="33" t="s">
        <v>71</v>
      </c>
      <c r="C14" s="15" t="s">
        <v>95</v>
      </c>
      <c r="D14" s="15"/>
      <c r="E14" s="15"/>
      <c r="F14" s="15"/>
      <c r="G14" s="15"/>
      <c r="H14" s="15"/>
      <c r="I14"/>
    </row>
    <row r="15" spans="1:10" x14ac:dyDescent="0.2">
      <c r="A15" t="s">
        <v>9</v>
      </c>
      <c r="B15" s="21">
        <v>0</v>
      </c>
      <c r="C15" s="15" t="s">
        <v>16</v>
      </c>
      <c r="D15" s="15"/>
      <c r="E15" s="15"/>
      <c r="F15" s="15"/>
      <c r="G15" s="15"/>
      <c r="H15" s="15"/>
      <c r="I15"/>
    </row>
    <row r="16" spans="1:10" ht="15" customHeight="1" x14ac:dyDescent="0.2">
      <c r="A16" t="s">
        <v>10</v>
      </c>
      <c r="B16" s="21">
        <v>0</v>
      </c>
      <c r="C16" s="34" t="s">
        <v>17</v>
      </c>
      <c r="D16" s="34"/>
      <c r="E16" s="34"/>
      <c r="F16" s="34"/>
      <c r="G16" s="34"/>
      <c r="H16" s="34"/>
      <c r="I16" s="34"/>
    </row>
    <row r="17" spans="1:9" x14ac:dyDescent="0.2">
      <c r="A17" t="s">
        <v>11</v>
      </c>
      <c r="B17" s="21">
        <v>0</v>
      </c>
      <c r="C17" s="34"/>
      <c r="D17" s="34"/>
      <c r="E17" s="34"/>
      <c r="F17" s="34"/>
      <c r="G17" s="34"/>
      <c r="H17" s="34"/>
      <c r="I17" s="34"/>
    </row>
    <row r="18" spans="1:9" x14ac:dyDescent="0.2">
      <c r="A18" t="s">
        <v>12</v>
      </c>
      <c r="B18" s="21">
        <v>0</v>
      </c>
      <c r="C18" s="34"/>
      <c r="D18" s="34"/>
      <c r="E18" s="34"/>
      <c r="F18" s="34"/>
      <c r="G18" s="34"/>
      <c r="H18" s="34"/>
      <c r="I18" s="34"/>
    </row>
    <row r="19" spans="1:9" x14ac:dyDescent="0.2">
      <c r="A19"/>
      <c r="B19"/>
      <c r="C19"/>
      <c r="D19"/>
      <c r="E19"/>
      <c r="F19"/>
      <c r="G19"/>
      <c r="H19"/>
      <c r="I19"/>
    </row>
    <row r="20" spans="1:9" x14ac:dyDescent="0.2">
      <c r="A20"/>
      <c r="B20"/>
      <c r="C20"/>
      <c r="D20"/>
      <c r="E20"/>
      <c r="F20"/>
      <c r="G20"/>
      <c r="H20"/>
      <c r="I20"/>
    </row>
    <row r="21" spans="1:9" ht="45" customHeight="1" x14ac:dyDescent="0.2">
      <c r="A21" s="24" t="s">
        <v>99</v>
      </c>
      <c r="B21" s="24" t="s">
        <v>40</v>
      </c>
      <c r="C21" s="25" t="s">
        <v>56</v>
      </c>
      <c r="D21" s="25" t="s">
        <v>58</v>
      </c>
      <c r="E21" s="25" t="s">
        <v>57</v>
      </c>
      <c r="F21" s="25" t="s">
        <v>59</v>
      </c>
      <c r="G21" s="25" t="s">
        <v>60</v>
      </c>
      <c r="H21" s="25" t="s">
        <v>61</v>
      </c>
      <c r="I21" s="26" t="s">
        <v>62</v>
      </c>
    </row>
    <row r="22" spans="1:9" x14ac:dyDescent="0.2">
      <c r="A22" s="22" t="s">
        <v>41</v>
      </c>
      <c r="B22" s="3"/>
      <c r="C22" s="6"/>
      <c r="D22" s="6"/>
      <c r="E22" s="6"/>
      <c r="F22" s="6"/>
      <c r="G22" s="6"/>
      <c r="H22" s="6"/>
      <c r="I22" s="5"/>
    </row>
    <row r="23" spans="1:9" x14ac:dyDescent="0.2">
      <c r="A23" s="22" t="s">
        <v>42</v>
      </c>
      <c r="B23" s="3"/>
      <c r="C23" s="6"/>
      <c r="D23" s="6"/>
      <c r="E23" s="6"/>
      <c r="F23" s="6"/>
      <c r="G23" s="6"/>
      <c r="H23" s="6"/>
      <c r="I23" s="5"/>
    </row>
    <row r="24" spans="1:9" x14ac:dyDescent="0.2">
      <c r="A24" s="22" t="s">
        <v>43</v>
      </c>
      <c r="B24" s="3"/>
      <c r="C24" s="6"/>
      <c r="D24" s="6"/>
      <c r="E24" s="6"/>
      <c r="F24" s="6"/>
      <c r="G24" s="6"/>
      <c r="H24" s="6"/>
      <c r="I24" s="5"/>
    </row>
    <row r="25" spans="1:9" x14ac:dyDescent="0.2">
      <c r="A25" s="22" t="s">
        <v>44</v>
      </c>
      <c r="B25" s="3"/>
      <c r="C25" s="6"/>
      <c r="D25" s="6"/>
      <c r="E25" s="6"/>
      <c r="F25" s="6"/>
      <c r="G25" s="6"/>
      <c r="H25" s="6"/>
      <c r="I25" s="5"/>
    </row>
    <row r="26" spans="1:9" x14ac:dyDescent="0.2">
      <c r="A26" s="22" t="s">
        <v>45</v>
      </c>
      <c r="B26" s="3"/>
      <c r="C26" s="6"/>
      <c r="D26" s="6"/>
      <c r="E26" s="6"/>
      <c r="F26" s="6"/>
      <c r="G26" s="6"/>
      <c r="H26" s="6"/>
      <c r="I26" s="5"/>
    </row>
    <row r="27" spans="1:9" x14ac:dyDescent="0.2">
      <c r="A27" s="22" t="s">
        <v>46</v>
      </c>
      <c r="B27" s="3"/>
      <c r="C27" s="6"/>
      <c r="D27" s="6"/>
      <c r="E27" s="6"/>
      <c r="F27" s="6"/>
      <c r="G27" s="6"/>
      <c r="H27" s="6"/>
      <c r="I27" s="5"/>
    </row>
    <row r="28" spans="1:9" x14ac:dyDescent="0.2">
      <c r="A28" s="22" t="s">
        <v>47</v>
      </c>
      <c r="B28" s="3"/>
      <c r="C28" s="6"/>
      <c r="D28" s="6"/>
      <c r="E28" s="6"/>
      <c r="F28" s="6"/>
      <c r="G28" s="6"/>
      <c r="H28" s="6"/>
      <c r="I28" s="5"/>
    </row>
    <row r="29" spans="1:9" x14ac:dyDescent="0.2">
      <c r="A29" s="22" t="s">
        <v>48</v>
      </c>
      <c r="B29" s="3"/>
      <c r="C29" s="6"/>
      <c r="D29" s="6"/>
      <c r="E29" s="6"/>
      <c r="F29" s="6"/>
      <c r="G29" s="6"/>
      <c r="H29" s="6"/>
      <c r="I29" s="5"/>
    </row>
    <row r="30" spans="1:9" x14ac:dyDescent="0.2">
      <c r="A30" s="22" t="s">
        <v>49</v>
      </c>
      <c r="B30" s="3"/>
      <c r="C30" s="6"/>
      <c r="D30" s="6"/>
      <c r="E30" s="6"/>
      <c r="F30" s="6"/>
      <c r="G30" s="6"/>
      <c r="H30" s="6"/>
      <c r="I30" s="5"/>
    </row>
    <row r="31" spans="1:9" x14ac:dyDescent="0.2">
      <c r="A31" s="22" t="s">
        <v>50</v>
      </c>
      <c r="B31" s="3"/>
      <c r="C31" s="6"/>
      <c r="D31" s="6"/>
      <c r="E31" s="6"/>
      <c r="F31" s="6"/>
      <c r="G31" s="6"/>
      <c r="H31" s="6"/>
      <c r="I31" s="5"/>
    </row>
    <row r="32" spans="1:9" x14ac:dyDescent="0.2">
      <c r="A32" s="22" t="s">
        <v>51</v>
      </c>
      <c r="B32" s="3"/>
      <c r="C32" s="6"/>
      <c r="D32" s="6"/>
      <c r="E32" s="6"/>
      <c r="F32" s="6"/>
      <c r="G32" s="6"/>
      <c r="H32" s="6"/>
      <c r="I32" s="5"/>
    </row>
    <row r="33" spans="1:9" x14ac:dyDescent="0.2">
      <c r="A33" s="22" t="s">
        <v>52</v>
      </c>
      <c r="B33" s="3"/>
      <c r="C33" s="6"/>
      <c r="D33" s="6"/>
      <c r="E33" s="6"/>
      <c r="F33" s="6"/>
      <c r="G33" s="6"/>
      <c r="H33" s="6"/>
      <c r="I33" s="5"/>
    </row>
    <row r="34" spans="1:9" x14ac:dyDescent="0.2">
      <c r="A34" s="22" t="s">
        <v>53</v>
      </c>
      <c r="B34" s="3"/>
      <c r="C34" s="6"/>
      <c r="D34" s="6"/>
      <c r="E34" s="6"/>
      <c r="F34" s="6"/>
      <c r="G34" s="6"/>
      <c r="H34" s="6"/>
      <c r="I34" s="5"/>
    </row>
    <row r="35" spans="1:9" x14ac:dyDescent="0.2">
      <c r="A35" s="22" t="s">
        <v>54</v>
      </c>
      <c r="B35" s="3"/>
      <c r="C35" s="6"/>
      <c r="D35" s="6"/>
      <c r="E35" s="6"/>
      <c r="F35" s="6"/>
      <c r="G35" s="6"/>
      <c r="H35" s="6"/>
      <c r="I35" s="5"/>
    </row>
    <row r="36" spans="1:9" x14ac:dyDescent="0.2">
      <c r="A36" s="22" t="s">
        <v>55</v>
      </c>
      <c r="B36" s="3"/>
      <c r="C36" s="6"/>
      <c r="D36" s="6"/>
      <c r="E36" s="6"/>
      <c r="F36" s="6"/>
      <c r="G36" s="6"/>
      <c r="H36" s="6"/>
      <c r="I36" s="5"/>
    </row>
    <row r="37" spans="1:9" ht="16" thickBot="1" x14ac:dyDescent="0.25">
      <c r="A37"/>
      <c r="B37"/>
      <c r="C37"/>
      <c r="D37"/>
      <c r="E37"/>
      <c r="F37"/>
      <c r="G37"/>
      <c r="H37" s="14" t="s">
        <v>63</v>
      </c>
      <c r="I37" s="27">
        <f>SUM(I22:I36)</f>
        <v>0</v>
      </c>
    </row>
    <row r="38" spans="1:9" ht="16" thickTop="1" x14ac:dyDescent="0.2"/>
  </sheetData>
  <sheetProtection algorithmName="SHA-512" hashValue="I04ICfh1L2x5xGEEkDsR/6m2WoMj6gMcUxcFunlsdpc6VhCSJumC9WAat/w8xzBa01D4vgwI1Oh78Rl0Ms7Xxw==" saltValue="TMdQb1ve2vSCsEIxJaHsPA==" spinCount="100000" sheet="1" formatRows="0"/>
  <mergeCells count="2">
    <mergeCell ref="C16:I18"/>
    <mergeCell ref="B6:I6"/>
  </mergeCells>
  <phoneticPr fontId="5" type="noConversion"/>
  <dataValidations count="2">
    <dataValidation type="list" allowBlank="1" showInputMessage="1" showErrorMessage="1" sqref="C22:H36" xr:uid="{CDF5ACD4-E5FA-49E8-AAA8-8D3FE873F325}">
      <formula1>"Yes,No"</formula1>
    </dataValidation>
    <dataValidation type="list" allowBlank="1" showInputMessage="1" showErrorMessage="1" sqref="B22:B36" xr:uid="{2C9B26FD-5775-4ADC-ABC3-0A50209A75E7}">
      <formula1>"Subcontract/Consultant,Equipment,Materials and Services"</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2B9BA-DC2F-4D7B-9F24-08305CC3421C}">
  <dimension ref="A1:D86"/>
  <sheetViews>
    <sheetView zoomScaleNormal="100" workbookViewId="0">
      <selection activeCell="G9" sqref="G9"/>
    </sheetView>
  </sheetViews>
  <sheetFormatPr baseColWidth="10" defaultColWidth="9.1640625" defaultRowHeight="15" x14ac:dyDescent="0.2"/>
  <cols>
    <col min="1" max="1" width="46.6640625" style="23" customWidth="1"/>
    <col min="2" max="2" width="45.6640625" style="23" customWidth="1"/>
    <col min="3" max="3" width="8.6640625" style="23" customWidth="1"/>
    <col min="4" max="4" width="40.6640625" style="23" bestFit="1" customWidth="1"/>
    <col min="5" max="16384" width="9.1640625" style="23"/>
  </cols>
  <sheetData>
    <row r="1" spans="1:4" s="28" customFormat="1" ht="19" x14ac:dyDescent="0.25">
      <c r="A1" s="7"/>
      <c r="B1" s="8"/>
      <c r="C1" s="8"/>
      <c r="D1" s="20" t="str">
        <f>CONCATENATE("Subcontracting Plan No. ",Input!$B$11)</f>
        <v>Subcontracting Plan No. 2026-001</v>
      </c>
    </row>
    <row r="2" spans="1:4" x14ac:dyDescent="0.2">
      <c r="A2"/>
      <c r="B2"/>
      <c r="C2"/>
      <c r="D2"/>
    </row>
    <row r="3" spans="1:4" x14ac:dyDescent="0.2">
      <c r="A3"/>
      <c r="B3" s="16" t="s">
        <v>24</v>
      </c>
      <c r="C3" s="9" t="s">
        <v>91</v>
      </c>
      <c r="D3" s="10">
        <f ca="1">TODAY()</f>
        <v>46140</v>
      </c>
    </row>
    <row r="4" spans="1:4" x14ac:dyDescent="0.2">
      <c r="A4"/>
      <c r="B4" s="16" t="s">
        <v>25</v>
      </c>
      <c r="C4"/>
      <c r="D4"/>
    </row>
    <row r="5" spans="1:4" x14ac:dyDescent="0.2">
      <c r="A5"/>
      <c r="B5"/>
      <c r="C5"/>
      <c r="D5"/>
    </row>
    <row r="6" spans="1:4" ht="16" thickBot="1" x14ac:dyDescent="0.25">
      <c r="A6"/>
      <c r="B6"/>
      <c r="C6"/>
      <c r="D6"/>
    </row>
    <row r="7" spans="1:4" ht="16" thickBot="1" x14ac:dyDescent="0.25">
      <c r="A7" t="str">
        <f>CONCATENATE("1. ",Input!$A$6)</f>
        <v>1. Proposal Title:</v>
      </c>
      <c r="B7" s="36" t="str">
        <f>Input!$B$6</f>
        <v>Project title</v>
      </c>
      <c r="C7" s="36"/>
      <c r="D7" s="36"/>
    </row>
    <row r="8" spans="1:4" ht="16" thickBot="1" x14ac:dyDescent="0.25">
      <c r="A8"/>
      <c r="B8"/>
      <c r="C8"/>
      <c r="D8"/>
    </row>
    <row r="9" spans="1:4" ht="16" thickBot="1" x14ac:dyDescent="0.25">
      <c r="A9" t="str">
        <f>CONCATENATE("2. ",Input!$A$7)</f>
        <v>2. Prime Sponsor/Agency Name:</v>
      </c>
      <c r="B9" s="36" t="str">
        <f>Input!$B$7</f>
        <v>Sponsor name</v>
      </c>
      <c r="C9" s="36"/>
      <c r="D9" s="36"/>
    </row>
    <row r="10" spans="1:4" ht="16" thickBot="1" x14ac:dyDescent="0.25">
      <c r="A10"/>
      <c r="B10"/>
      <c r="C10"/>
      <c r="D10"/>
    </row>
    <row r="11" spans="1:4" ht="16" thickBot="1" x14ac:dyDescent="0.25">
      <c r="A11" t="str">
        <f>CONCATENATE("3. Contractor")</f>
        <v>3. Contractor</v>
      </c>
      <c r="B11" s="36" t="s">
        <v>23</v>
      </c>
      <c r="C11" s="36"/>
      <c r="D11" s="36"/>
    </row>
    <row r="12" spans="1:4" ht="16" thickBot="1" x14ac:dyDescent="0.25">
      <c r="A12"/>
      <c r="B12" s="36" t="s">
        <v>26</v>
      </c>
      <c r="C12" s="36"/>
      <c r="D12" s="36"/>
    </row>
    <row r="13" spans="1:4" ht="16" thickBot="1" x14ac:dyDescent="0.25">
      <c r="A13"/>
      <c r="B13" s="36" t="s">
        <v>27</v>
      </c>
      <c r="C13" s="36"/>
      <c r="D13" s="36"/>
    </row>
    <row r="14" spans="1:4" x14ac:dyDescent="0.2">
      <c r="A14"/>
      <c r="B14"/>
      <c r="C14"/>
      <c r="D14"/>
    </row>
    <row r="15" spans="1:4" x14ac:dyDescent="0.2">
      <c r="A15" t="str">
        <f>CONCATENATE("4. Percentage Goals")</f>
        <v>4. Percentage Goals</v>
      </c>
      <c r="B15"/>
      <c r="C15"/>
      <c r="D15"/>
    </row>
    <row r="16" spans="1:4" ht="16" thickBot="1" x14ac:dyDescent="0.25">
      <c r="A16" t="s">
        <v>28</v>
      </c>
      <c r="B16"/>
      <c r="C16"/>
      <c r="D16" s="11">
        <f>Input!$B$15</f>
        <v>0</v>
      </c>
    </row>
    <row r="17" spans="1:4" x14ac:dyDescent="0.2">
      <c r="A17" t="s">
        <v>29</v>
      </c>
      <c r="B17" t="str">
        <f>CONCATENATE(TEXT(Input!$B$9,"mm/dd/yyyy")," to ",TEXT(Input!$B$10,"mm/dd/yyyy"))</f>
        <v>07/01/2026 to 06/30/2029</v>
      </c>
      <c r="C17"/>
      <c r="D17"/>
    </row>
    <row r="18" spans="1:4" ht="16" thickBot="1" x14ac:dyDescent="0.25">
      <c r="A18" t="s">
        <v>30</v>
      </c>
      <c r="B18"/>
      <c r="C18"/>
      <c r="D18" s="12">
        <f>Input!$B$16</f>
        <v>0</v>
      </c>
    </row>
    <row r="19" spans="1:4" ht="16" thickBot="1" x14ac:dyDescent="0.25">
      <c r="A19" t="s">
        <v>96</v>
      </c>
      <c r="B19"/>
      <c r="C19"/>
      <c r="D19" s="31">
        <f>$D$18-SUMIFS(Input!$I:$I,Input!$B:$B,"Subcontract/Consultant",Input!$C:$C,"Yes")</f>
        <v>0</v>
      </c>
    </row>
    <row r="20" spans="1:4" x14ac:dyDescent="0.2">
      <c r="A20" t="s">
        <v>36</v>
      </c>
      <c r="B20"/>
      <c r="C20" s="13">
        <f>IFERROR($D20/D$18,0)</f>
        <v>0</v>
      </c>
      <c r="D20" s="1">
        <f>SUMIF(Input!$B$22:$B$36,"Subcontract/Consultant",Input!$I$22:$I$36)</f>
        <v>0</v>
      </c>
    </row>
    <row r="21" spans="1:4" x14ac:dyDescent="0.2">
      <c r="A21" t="s">
        <v>31</v>
      </c>
      <c r="B21"/>
      <c r="C21" s="13">
        <f t="shared" ref="C21:C25" si="0">IFERROR($D21/D$18,0)</f>
        <v>0</v>
      </c>
      <c r="D21" s="2">
        <f>SUMIFS(Input!$I$22:$I$36,Input!$B$22:$B$36,"Subcontract/Consultant",Input!$D$22:$D$36,"Yes")</f>
        <v>0</v>
      </c>
    </row>
    <row r="22" spans="1:4" x14ac:dyDescent="0.2">
      <c r="A22" t="s">
        <v>32</v>
      </c>
      <c r="B22"/>
      <c r="C22" s="13">
        <f t="shared" si="0"/>
        <v>0</v>
      </c>
      <c r="D22" s="2">
        <f>SUMIFS(Input!$I$22:$I$36,Input!$B$22:$B$36,"Subcontract/Consultant",Input!$E$22:$E$36,"Yes")</f>
        <v>0</v>
      </c>
    </row>
    <row r="23" spans="1:4" x14ac:dyDescent="0.2">
      <c r="A23" t="s">
        <v>33</v>
      </c>
      <c r="B23"/>
      <c r="C23" s="13">
        <f>IFERROR($D23/D$18,0)</f>
        <v>0</v>
      </c>
      <c r="D23" s="2">
        <f>SUMIFS(Input!$I$22:$I$36,Input!$B$22:$B$36,"Subcontract/Consultant",Input!$F$22:$F$36,"Yes")</f>
        <v>0</v>
      </c>
    </row>
    <row r="24" spans="1:4" x14ac:dyDescent="0.2">
      <c r="A24" t="s">
        <v>34</v>
      </c>
      <c r="B24"/>
      <c r="C24" s="13">
        <f t="shared" si="0"/>
        <v>0</v>
      </c>
      <c r="D24" s="2">
        <f>SUMIFS(Input!$I$22:$I$36,Input!$B$22:$B$36,"Subcontract/Consultant",Input!$G$22:$G$36,"Yes")</f>
        <v>0</v>
      </c>
    </row>
    <row r="25" spans="1:4" x14ac:dyDescent="0.2">
      <c r="A25" t="s">
        <v>35</v>
      </c>
      <c r="B25"/>
      <c r="C25" s="13">
        <f t="shared" si="0"/>
        <v>0</v>
      </c>
      <c r="D25" s="2">
        <f>SUMIFS(Input!$I$22:$I$36,Input!$B$22:$B$36,"Subcontract/Consultant",Input!$H$22:$H$36,"Yes")</f>
        <v>0</v>
      </c>
    </row>
    <row r="26" spans="1:4" x14ac:dyDescent="0.2">
      <c r="A26"/>
      <c r="B26"/>
      <c r="C26"/>
      <c r="D26"/>
    </row>
    <row r="27" spans="1:4" ht="16" thickBot="1" x14ac:dyDescent="0.25">
      <c r="A27" t="s">
        <v>37</v>
      </c>
      <c r="B27"/>
      <c r="C27"/>
      <c r="D27" s="12">
        <f>Input!$B$17</f>
        <v>0</v>
      </c>
    </row>
    <row r="28" spans="1:4" ht="16" thickBot="1" x14ac:dyDescent="0.25">
      <c r="A28" t="s">
        <v>96</v>
      </c>
      <c r="B28"/>
      <c r="C28"/>
      <c r="D28" s="31">
        <f>$D$27-SUMIFS(Input!$I:$I,Input!$B:$B,"Equipment",Input!$C:$C,"Yes")</f>
        <v>0</v>
      </c>
    </row>
    <row r="29" spans="1:4" x14ac:dyDescent="0.2">
      <c r="A29" t="s">
        <v>36</v>
      </c>
      <c r="B29"/>
      <c r="C29" s="13">
        <f>IFERROR($D29/D$27,0)</f>
        <v>0</v>
      </c>
      <c r="D29" s="1">
        <f>SUMIF(Input!$B$22:$B$36,"Equipment",Input!$I$22:$I$36)</f>
        <v>0</v>
      </c>
    </row>
    <row r="30" spans="1:4" x14ac:dyDescent="0.2">
      <c r="A30" t="s">
        <v>31</v>
      </c>
      <c r="B30"/>
      <c r="C30" s="13">
        <f t="shared" ref="C30:C34" si="1">IFERROR($D30/D$27,0)</f>
        <v>0</v>
      </c>
      <c r="D30" s="2">
        <f>SUMIFS(Input!$I$22:$I$36,Input!$B$22:$B$36,"Equipment",Input!$D$22:$D$36,"Yes")</f>
        <v>0</v>
      </c>
    </row>
    <row r="31" spans="1:4" x14ac:dyDescent="0.2">
      <c r="A31" t="s">
        <v>32</v>
      </c>
      <c r="B31"/>
      <c r="C31" s="13">
        <f t="shared" si="1"/>
        <v>0</v>
      </c>
      <c r="D31" s="2">
        <f>SUMIFS(Input!$I$22:$I$36,Input!$B$22:$B$36,"Equipment",Input!$E$22:$E$36,"Yes")</f>
        <v>0</v>
      </c>
    </row>
    <row r="32" spans="1:4" x14ac:dyDescent="0.2">
      <c r="A32" t="s">
        <v>33</v>
      </c>
      <c r="B32"/>
      <c r="C32" s="13">
        <f t="shared" si="1"/>
        <v>0</v>
      </c>
      <c r="D32" s="2">
        <f>SUMIFS(Input!$I$22:$I$36,Input!$B$22:$B$36,"Equipment",Input!$F$22:$F$36,"Yes")</f>
        <v>0</v>
      </c>
    </row>
    <row r="33" spans="1:4" x14ac:dyDescent="0.2">
      <c r="A33" t="s">
        <v>34</v>
      </c>
      <c r="B33"/>
      <c r="C33" s="13">
        <f>IFERROR($D33/D$27,0)</f>
        <v>0</v>
      </c>
      <c r="D33" s="2">
        <f>SUMIFS(Input!$I$22:$I$36,Input!$B$22:$B$36,"Equipment",Input!$G$22:$G$36,"Yes")</f>
        <v>0</v>
      </c>
    </row>
    <row r="34" spans="1:4" x14ac:dyDescent="0.2">
      <c r="A34" t="s">
        <v>35</v>
      </c>
      <c r="B34"/>
      <c r="C34" s="13">
        <f t="shared" si="1"/>
        <v>0</v>
      </c>
      <c r="D34" s="2">
        <f>SUMIFS(Input!$I$22:$I$36,Input!$B$22:$B$36,"Equipment",Input!$H$22:$H$36,"Yes")</f>
        <v>0</v>
      </c>
    </row>
    <row r="35" spans="1:4" x14ac:dyDescent="0.2">
      <c r="A35"/>
      <c r="B35"/>
      <c r="C35"/>
      <c r="D35"/>
    </row>
    <row r="36" spans="1:4" ht="16" thickBot="1" x14ac:dyDescent="0.25">
      <c r="A36" t="s">
        <v>38</v>
      </c>
      <c r="B36"/>
      <c r="C36"/>
      <c r="D36" s="12">
        <f>Input!$B$18</f>
        <v>0</v>
      </c>
    </row>
    <row r="37" spans="1:4" ht="16" thickBot="1" x14ac:dyDescent="0.25">
      <c r="A37" t="s">
        <v>96</v>
      </c>
      <c r="B37"/>
      <c r="C37"/>
      <c r="D37" s="31">
        <f>$D$36-SUMIFS(Input!$I:$I,Input!$B:$B,"Materials and Services",Input!$C:$C,"Yes")</f>
        <v>0</v>
      </c>
    </row>
    <row r="38" spans="1:4" x14ac:dyDescent="0.2">
      <c r="A38" t="s">
        <v>36</v>
      </c>
      <c r="B38"/>
      <c r="C38" s="13">
        <f>IFERROR($D38/D$36,0)</f>
        <v>0</v>
      </c>
      <c r="D38" s="1">
        <f>SUMIF(Input!$B$22:$B$36,"Materials and Services",Input!$I$22:$I$36)</f>
        <v>0</v>
      </c>
    </row>
    <row r="39" spans="1:4" x14ac:dyDescent="0.2">
      <c r="A39" t="s">
        <v>31</v>
      </c>
      <c r="B39"/>
      <c r="C39" s="13">
        <f t="shared" ref="C39:C43" si="2">IFERROR($D39/D$36,0)</f>
        <v>0</v>
      </c>
      <c r="D39" s="2">
        <f>SUMIFS(Input!$I$22:$I$36,Input!$B$22:$B$36,"Materials and Services",Input!$D$22:$D$36,"Yes")</f>
        <v>0</v>
      </c>
    </row>
    <row r="40" spans="1:4" x14ac:dyDescent="0.2">
      <c r="A40" t="s">
        <v>32</v>
      </c>
      <c r="B40"/>
      <c r="C40" s="13">
        <f t="shared" si="2"/>
        <v>0</v>
      </c>
      <c r="D40" s="2">
        <f>SUMIFS(Input!$I$22:$I$36,Input!$B$22:$B$36,"Materials and Services",Input!$E$22:$E$36,"Yes")</f>
        <v>0</v>
      </c>
    </row>
    <row r="41" spans="1:4" x14ac:dyDescent="0.2">
      <c r="A41" t="s">
        <v>33</v>
      </c>
      <c r="B41"/>
      <c r="C41" s="13">
        <f t="shared" si="2"/>
        <v>0</v>
      </c>
      <c r="D41" s="2">
        <f>SUMIFS(Input!$I$22:$I$36,Input!$B$22:$B$36,"Materials and Services",Input!$F$22:$F$36,"Yes")</f>
        <v>0</v>
      </c>
    </row>
    <row r="42" spans="1:4" x14ac:dyDescent="0.2">
      <c r="A42" t="s">
        <v>34</v>
      </c>
      <c r="B42"/>
      <c r="C42" s="13">
        <f t="shared" si="2"/>
        <v>0</v>
      </c>
      <c r="D42" s="2">
        <f>SUMIFS(Input!$I$22:$I$36,Input!$B$22:$B$36,"Materials and Services",Input!$G$22:$G$36,"Yes")</f>
        <v>0</v>
      </c>
    </row>
    <row r="43" spans="1:4" x14ac:dyDescent="0.2">
      <c r="A43" t="s">
        <v>35</v>
      </c>
      <c r="B43"/>
      <c r="C43" s="13">
        <f t="shared" si="2"/>
        <v>0</v>
      </c>
      <c r="D43" s="2">
        <f>SUMIFS(Input!$I$22:$I$36,Input!$B$22:$B$36,"Materials and Services",Input!$H$22:$H$36,"Yes")</f>
        <v>0</v>
      </c>
    </row>
    <row r="44" spans="1:4" x14ac:dyDescent="0.2">
      <c r="A44"/>
      <c r="B44"/>
      <c r="C44"/>
      <c r="D44"/>
    </row>
    <row r="45" spans="1:4" ht="16" thickBot="1" x14ac:dyDescent="0.25">
      <c r="A45" t="s">
        <v>39</v>
      </c>
      <c r="B45"/>
      <c r="C45"/>
      <c r="D45" s="12">
        <f>D18+D27+D36</f>
        <v>0</v>
      </c>
    </row>
    <row r="46" spans="1:4" ht="16" thickBot="1" x14ac:dyDescent="0.25">
      <c r="A46" t="s">
        <v>96</v>
      </c>
      <c r="B46"/>
      <c r="C46"/>
      <c r="D46" s="31">
        <f t="shared" ref="D46:D52" si="3">D19+D28+D37</f>
        <v>0</v>
      </c>
    </row>
    <row r="47" spans="1:4" x14ac:dyDescent="0.2">
      <c r="A47" t="s">
        <v>36</v>
      </c>
      <c r="B47"/>
      <c r="C47" s="13">
        <f>IFERROR($D47/D$45,0)</f>
        <v>0</v>
      </c>
      <c r="D47" s="1">
        <f t="shared" si="3"/>
        <v>0</v>
      </c>
    </row>
    <row r="48" spans="1:4" x14ac:dyDescent="0.2">
      <c r="A48" t="s">
        <v>31</v>
      </c>
      <c r="B48"/>
      <c r="C48" s="13">
        <f t="shared" ref="C48:C52" si="4">IFERROR($D48/D$45,0)</f>
        <v>0</v>
      </c>
      <c r="D48" s="2">
        <f t="shared" si="3"/>
        <v>0</v>
      </c>
    </row>
    <row r="49" spans="1:4" x14ac:dyDescent="0.2">
      <c r="A49" t="s">
        <v>32</v>
      </c>
      <c r="B49"/>
      <c r="C49" s="13">
        <f t="shared" si="4"/>
        <v>0</v>
      </c>
      <c r="D49" s="2">
        <f t="shared" si="3"/>
        <v>0</v>
      </c>
    </row>
    <row r="50" spans="1:4" x14ac:dyDescent="0.2">
      <c r="A50" t="s">
        <v>33</v>
      </c>
      <c r="B50"/>
      <c r="C50" s="13">
        <f t="shared" si="4"/>
        <v>0</v>
      </c>
      <c r="D50" s="2">
        <f t="shared" si="3"/>
        <v>0</v>
      </c>
    </row>
    <row r="51" spans="1:4" x14ac:dyDescent="0.2">
      <c r="A51" t="s">
        <v>34</v>
      </c>
      <c r="B51"/>
      <c r="C51" s="13">
        <f t="shared" si="4"/>
        <v>0</v>
      </c>
      <c r="D51" s="2">
        <f t="shared" si="3"/>
        <v>0</v>
      </c>
    </row>
    <row r="52" spans="1:4" x14ac:dyDescent="0.2">
      <c r="A52" t="s">
        <v>35</v>
      </c>
      <c r="B52"/>
      <c r="C52" s="13">
        <f t="shared" si="4"/>
        <v>0</v>
      </c>
      <c r="D52" s="2">
        <f t="shared" si="3"/>
        <v>0</v>
      </c>
    </row>
    <row r="53" spans="1:4" x14ac:dyDescent="0.2">
      <c r="A53"/>
      <c r="B53"/>
      <c r="C53"/>
      <c r="D53"/>
    </row>
    <row r="54" spans="1:4" x14ac:dyDescent="0.2">
      <c r="A54" s="15" t="s">
        <v>64</v>
      </c>
      <c r="B54"/>
      <c r="C54"/>
      <c r="D54"/>
    </row>
    <row r="55" spans="1:4" x14ac:dyDescent="0.2">
      <c r="A55"/>
      <c r="B55"/>
      <c r="C55"/>
      <c r="D55"/>
    </row>
    <row r="56" spans="1:4" x14ac:dyDescent="0.2">
      <c r="A56" t="str">
        <f>CONCATENATE("5. Subcontracting goals indicated do not include indirect costs.")</f>
        <v>5. Subcontracting goals indicated do not include indirect costs.</v>
      </c>
      <c r="B56"/>
      <c r="C56"/>
      <c r="D56"/>
    </row>
    <row r="57" spans="1:4" x14ac:dyDescent="0.2">
      <c r="A57"/>
      <c r="B57"/>
      <c r="C57"/>
      <c r="D57"/>
    </row>
    <row r="58" spans="1:4" x14ac:dyDescent="0.2">
      <c r="A58" t="str">
        <f>CONCATENATE("6.")</f>
        <v>6.</v>
      </c>
      <c r="B58"/>
      <c r="C58"/>
      <c r="D58"/>
    </row>
    <row r="59" spans="1:4" x14ac:dyDescent="0.2">
      <c r="A59" s="14" t="str">
        <f>Input!$B$4</f>
        <v>John Doe</v>
      </c>
      <c r="B59" t="s">
        <v>67</v>
      </c>
      <c r="C59" t="s">
        <v>65</v>
      </c>
      <c r="D59" t="str">
        <f>Input!$B$5</f>
        <v>617-324-0000</v>
      </c>
    </row>
    <row r="60" spans="1:4" x14ac:dyDescent="0.2">
      <c r="A60" s="15" t="s">
        <v>66</v>
      </c>
      <c r="B60"/>
      <c r="C60"/>
      <c r="D60"/>
    </row>
    <row r="61" spans="1:4" x14ac:dyDescent="0.2">
      <c r="A61"/>
      <c r="B61"/>
      <c r="C61"/>
      <c r="D61"/>
    </row>
    <row r="62" spans="1:4" x14ac:dyDescent="0.2">
      <c r="A62" t="str">
        <f>CONCATENATE("7.")</f>
        <v>7.</v>
      </c>
      <c r="B62"/>
      <c r="C62"/>
      <c r="D62"/>
    </row>
    <row r="63" spans="1:4" x14ac:dyDescent="0.2">
      <c r="A63" s="14" t="str">
        <f>Input!$B$12</f>
        <v>Robert Tolu</v>
      </c>
      <c r="B63" t="str">
        <f>CONCATENATE(", ",Input!$B$13)</f>
        <v>, Associate Director Research Finance</v>
      </c>
      <c r="C63" t="s">
        <v>65</v>
      </c>
      <c r="D63" t="str">
        <f>Input!$B$14</f>
        <v>617-324-1479</v>
      </c>
    </row>
    <row r="64" spans="1:4" x14ac:dyDescent="0.2">
      <c r="A64" s="15" t="s">
        <v>70</v>
      </c>
      <c r="B64"/>
      <c r="C64"/>
      <c r="D64"/>
    </row>
    <row r="65" spans="1:4" x14ac:dyDescent="0.2">
      <c r="A65"/>
      <c r="B65"/>
      <c r="C65"/>
      <c r="D65"/>
    </row>
    <row r="66" spans="1:4" x14ac:dyDescent="0.2">
      <c r="A66" t="str">
        <f>CONCATENATE("8.")</f>
        <v>8.</v>
      </c>
      <c r="B66"/>
      <c r="C66"/>
      <c r="D66"/>
    </row>
    <row r="67" spans="1:4" ht="45" customHeight="1" x14ac:dyDescent="0.2">
      <c r="A67" s="34" t="s">
        <v>72</v>
      </c>
      <c r="B67" s="34"/>
      <c r="C67" s="34"/>
      <c r="D67" s="34"/>
    </row>
    <row r="68" spans="1:4" x14ac:dyDescent="0.2">
      <c r="A68"/>
      <c r="B68"/>
      <c r="C68"/>
      <c r="D68"/>
    </row>
    <row r="69" spans="1:4" x14ac:dyDescent="0.2">
      <c r="A69" t="str">
        <f>CONCATENATE("9."," Certification")</f>
        <v>9. Certification</v>
      </c>
      <c r="B69"/>
      <c r="C69"/>
      <c r="D69"/>
    </row>
    <row r="70" spans="1:4" ht="15" customHeight="1" x14ac:dyDescent="0.2">
      <c r="A70" s="34" t="s">
        <v>73</v>
      </c>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c r="B75"/>
      <c r="C75"/>
      <c r="D75"/>
    </row>
    <row r="76" spans="1:4" x14ac:dyDescent="0.2">
      <c r="A76" s="34" t="s">
        <v>74</v>
      </c>
      <c r="B76" s="34"/>
      <c r="C76" s="34"/>
      <c r="D76" s="34"/>
    </row>
    <row r="77" spans="1:4" x14ac:dyDescent="0.2">
      <c r="A77" s="34"/>
      <c r="B77" s="34"/>
      <c r="C77" s="34"/>
      <c r="D77" s="34"/>
    </row>
    <row r="78" spans="1:4" x14ac:dyDescent="0.2">
      <c r="A78" s="34"/>
      <c r="B78" s="34"/>
      <c r="C78" s="34"/>
      <c r="D78" s="34"/>
    </row>
    <row r="79" spans="1:4" x14ac:dyDescent="0.2">
      <c r="A79"/>
      <c r="B79"/>
      <c r="C79"/>
      <c r="D79"/>
    </row>
    <row r="80" spans="1:4" x14ac:dyDescent="0.2">
      <c r="A80" s="19" t="str">
        <f>$B$11</f>
        <v>Massachusetts Institute of Technology</v>
      </c>
      <c r="B80"/>
      <c r="C80"/>
      <c r="D80"/>
    </row>
    <row r="81" spans="1:4" x14ac:dyDescent="0.2">
      <c r="A81"/>
      <c r="B81"/>
      <c r="C81"/>
      <c r="D81"/>
    </row>
    <row r="82" spans="1:4" x14ac:dyDescent="0.2">
      <c r="A82"/>
      <c r="B82"/>
      <c r="C82"/>
      <c r="D82"/>
    </row>
    <row r="83" spans="1:4" x14ac:dyDescent="0.2">
      <c r="A83"/>
      <c r="B83"/>
      <c r="C83"/>
      <c r="D83"/>
    </row>
    <row r="84" spans="1:4" x14ac:dyDescent="0.2">
      <c r="A84" s="17"/>
      <c r="B84" s="18">
        <f ca="1">Plan!$D$3</f>
        <v>46140</v>
      </c>
      <c r="C84"/>
      <c r="D84"/>
    </row>
    <row r="85" spans="1:4" x14ac:dyDescent="0.2">
      <c r="A85" t="str">
        <f>Input!$B$12</f>
        <v>Robert Tolu</v>
      </c>
      <c r="B85" s="9"/>
      <c r="C85"/>
      <c r="D85"/>
    </row>
    <row r="86" spans="1:4" x14ac:dyDescent="0.2">
      <c r="A86" t="str">
        <f>Input!$B$13</f>
        <v>Associate Director Research Finance</v>
      </c>
      <c r="B86"/>
      <c r="C86"/>
      <c r="D86"/>
    </row>
  </sheetData>
  <sheetProtection algorithmName="SHA-512" hashValue="CZTC1G/zBo60NNuAoUDPbcDnNKNE9F0+1tESljYF8Ozo963DeTxFfFkXDiAinWDCM/5NVugVbyOA4qFhbroELw==" saltValue="/7xLT+6MurkTDGm0p7OxjQ==" spinCount="100000" sheet="1" formatRows="0"/>
  <mergeCells count="8">
    <mergeCell ref="A70:D74"/>
    <mergeCell ref="A76:D78"/>
    <mergeCell ref="B7:D7"/>
    <mergeCell ref="B9:D9"/>
    <mergeCell ref="B11:D11"/>
    <mergeCell ref="B12:D12"/>
    <mergeCell ref="B13:D13"/>
    <mergeCell ref="A67:D67"/>
  </mergeCells>
  <pageMargins left="0.75" right="0.75" top="0.75" bottom="0.75" header="0.3" footer="0.3"/>
  <pageSetup scale="64" fitToHeight="2" orientation="portrait" horizontalDpi="1200" verticalDpi="1200" r:id="rId1"/>
  <rowBreaks count="1" manualBreakCount="1">
    <brk id="57"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3917-D468-4C94-B7DA-FC1A7750088D}">
  <sheetPr>
    <pageSetUpPr fitToPage="1"/>
  </sheetPr>
  <dimension ref="A1:D43"/>
  <sheetViews>
    <sheetView workbookViewId="0">
      <selection activeCell="A7" sqref="A7"/>
    </sheetView>
  </sheetViews>
  <sheetFormatPr baseColWidth="10" defaultColWidth="9.1640625" defaultRowHeight="15" x14ac:dyDescent="0.2"/>
  <cols>
    <col min="1" max="4" width="32.6640625" style="23" customWidth="1"/>
    <col min="5" max="16384" width="9.1640625" style="23"/>
  </cols>
  <sheetData>
    <row r="1" spans="1:4" x14ac:dyDescent="0.2">
      <c r="A1" s="19"/>
      <c r="B1" s="19"/>
      <c r="C1" s="19"/>
      <c r="D1" s="19"/>
    </row>
    <row r="2" spans="1:4" x14ac:dyDescent="0.2">
      <c r="A2" s="37" t="s">
        <v>76</v>
      </c>
      <c r="B2" s="37"/>
      <c r="C2" s="37"/>
      <c r="D2" s="37"/>
    </row>
    <row r="3" spans="1:4" x14ac:dyDescent="0.2">
      <c r="A3" s="37" t="s">
        <v>77</v>
      </c>
      <c r="B3" s="37"/>
      <c r="C3" s="37"/>
      <c r="D3" s="37"/>
    </row>
    <row r="4" spans="1:4" x14ac:dyDescent="0.2">
      <c r="A4" s="37" t="str">
        <f>CONCATENATE(LEFT(Input!$A$11,23),": ",Input!$B$11)</f>
        <v>Subcontract Plan Number: 2026-001</v>
      </c>
      <c r="B4" s="37"/>
      <c r="C4" s="37"/>
      <c r="D4" s="37"/>
    </row>
    <row r="5" spans="1:4" x14ac:dyDescent="0.2">
      <c r="A5"/>
      <c r="B5"/>
      <c r="C5"/>
      <c r="D5"/>
    </row>
    <row r="6" spans="1:4" x14ac:dyDescent="0.2">
      <c r="A6" s="37" t="s">
        <v>78</v>
      </c>
      <c r="B6" s="37"/>
      <c r="C6" s="37"/>
      <c r="D6" s="37"/>
    </row>
    <row r="7" spans="1:4" x14ac:dyDescent="0.2">
      <c r="A7"/>
      <c r="B7"/>
      <c r="C7"/>
      <c r="D7"/>
    </row>
    <row r="8" spans="1:4" x14ac:dyDescent="0.2">
      <c r="A8" s="37" t="str">
        <f>Input!$B$6</f>
        <v>Project title</v>
      </c>
      <c r="B8" s="37"/>
      <c r="C8" s="37"/>
      <c r="D8" s="37"/>
    </row>
    <row r="9" spans="1:4" ht="16" thickBot="1" x14ac:dyDescent="0.25">
      <c r="A9" s="29"/>
      <c r="B9" s="29"/>
      <c r="C9" s="29"/>
      <c r="D9" s="29"/>
    </row>
    <row r="10" spans="1:4" x14ac:dyDescent="0.2">
      <c r="A10"/>
      <c r="B10"/>
      <c r="C10"/>
      <c r="D10"/>
    </row>
    <row r="11" spans="1:4" x14ac:dyDescent="0.2">
      <c r="A11" t="s">
        <v>92</v>
      </c>
      <c r="B11"/>
      <c r="C11" s="9" t="s">
        <v>80</v>
      </c>
      <c r="D11" s="30">
        <f>Input!$B$15</f>
        <v>0</v>
      </c>
    </row>
    <row r="12" spans="1:4" x14ac:dyDescent="0.2">
      <c r="A12"/>
      <c r="B12"/>
      <c r="C12" s="9" t="s">
        <v>81</v>
      </c>
      <c r="D12" s="19" t="str">
        <f>Plan!B17</f>
        <v>07/01/2026 to 06/30/2029</v>
      </c>
    </row>
    <row r="13" spans="1:4" ht="15" customHeight="1" x14ac:dyDescent="0.2">
      <c r="A13" s="38" t="s">
        <v>83</v>
      </c>
      <c r="B13" s="38"/>
      <c r="C13" s="38"/>
      <c r="D13" s="38"/>
    </row>
    <row r="14" spans="1:4" x14ac:dyDescent="0.2">
      <c r="A14" s="38"/>
      <c r="B14" s="38"/>
      <c r="C14" s="38"/>
      <c r="D14" s="38"/>
    </row>
    <row r="15" spans="1:4" x14ac:dyDescent="0.2">
      <c r="A15" s="38"/>
      <c r="B15" s="38"/>
      <c r="C15" s="38"/>
      <c r="D15" s="38"/>
    </row>
    <row r="16" spans="1:4" x14ac:dyDescent="0.2">
      <c r="A16" s="38"/>
      <c r="B16" s="38"/>
      <c r="C16" s="38"/>
      <c r="D16" s="38"/>
    </row>
    <row r="17" spans="1:4" x14ac:dyDescent="0.2">
      <c r="A17"/>
      <c r="B17"/>
      <c r="C17"/>
      <c r="D17"/>
    </row>
    <row r="18" spans="1:4" x14ac:dyDescent="0.2">
      <c r="A18" t="s">
        <v>79</v>
      </c>
      <c r="B18"/>
      <c r="C18" s="9" t="s">
        <v>82</v>
      </c>
      <c r="D18" s="30">
        <f>Input!$B$16</f>
        <v>0</v>
      </c>
    </row>
    <row r="19" spans="1:4" x14ac:dyDescent="0.2">
      <c r="A19"/>
      <c r="B19"/>
      <c r="C19"/>
      <c r="D19"/>
    </row>
    <row r="20" spans="1:4" x14ac:dyDescent="0.2">
      <c r="A20" s="38" t="s">
        <v>84</v>
      </c>
      <c r="B20" s="38"/>
      <c r="C20" s="38"/>
      <c r="D20" s="38"/>
    </row>
    <row r="21" spans="1:4" x14ac:dyDescent="0.2">
      <c r="A21" s="38"/>
      <c r="B21" s="38"/>
      <c r="C21" s="38"/>
      <c r="D21" s="38"/>
    </row>
    <row r="22" spans="1:4" x14ac:dyDescent="0.2">
      <c r="A22" s="38"/>
      <c r="B22" s="38"/>
      <c r="C22" s="38"/>
      <c r="D22" s="38"/>
    </row>
    <row r="23" spans="1:4" x14ac:dyDescent="0.2">
      <c r="A23" s="38"/>
      <c r="B23" s="38"/>
      <c r="C23" s="38"/>
      <c r="D23" s="38"/>
    </row>
    <row r="24" spans="1:4" x14ac:dyDescent="0.2">
      <c r="A24"/>
      <c r="B24"/>
      <c r="C24"/>
      <c r="D24"/>
    </row>
    <row r="25" spans="1:4" x14ac:dyDescent="0.2">
      <c r="A25" t="s">
        <v>93</v>
      </c>
      <c r="B25"/>
      <c r="C25" s="9" t="s">
        <v>82</v>
      </c>
      <c r="D25" s="30">
        <f>Input!$B$17</f>
        <v>0</v>
      </c>
    </row>
    <row r="26" spans="1:4" x14ac:dyDescent="0.2">
      <c r="A26"/>
      <c r="B26"/>
      <c r="C26"/>
      <c r="D26"/>
    </row>
    <row r="27" spans="1:4" ht="15" customHeight="1" x14ac:dyDescent="0.2">
      <c r="A27" s="38" t="s">
        <v>84</v>
      </c>
      <c r="B27" s="38"/>
      <c r="C27" s="38"/>
      <c r="D27" s="38"/>
    </row>
    <row r="28" spans="1:4" x14ac:dyDescent="0.2">
      <c r="A28" s="38"/>
      <c r="B28" s="38"/>
      <c r="C28" s="38"/>
      <c r="D28" s="38"/>
    </row>
    <row r="29" spans="1:4" x14ac:dyDescent="0.2">
      <c r="A29" s="38"/>
      <c r="B29" s="38"/>
      <c r="C29" s="38"/>
      <c r="D29" s="38"/>
    </row>
    <row r="30" spans="1:4" x14ac:dyDescent="0.2">
      <c r="A30" s="38"/>
      <c r="B30" s="38"/>
      <c r="C30" s="38"/>
      <c r="D30" s="38"/>
    </row>
    <row r="31" spans="1:4" x14ac:dyDescent="0.2">
      <c r="A31"/>
      <c r="B31"/>
      <c r="C31"/>
      <c r="D31"/>
    </row>
    <row r="32" spans="1:4" x14ac:dyDescent="0.2">
      <c r="A32" t="s">
        <v>94</v>
      </c>
      <c r="B32"/>
      <c r="C32" s="9" t="s">
        <v>82</v>
      </c>
      <c r="D32" s="30">
        <f>Input!$B$18</f>
        <v>0</v>
      </c>
    </row>
    <row r="33" spans="1:4" x14ac:dyDescent="0.2">
      <c r="A33"/>
      <c r="B33"/>
      <c r="C33"/>
      <c r="D33"/>
    </row>
    <row r="34" spans="1:4" x14ac:dyDescent="0.2">
      <c r="A34"/>
      <c r="B34"/>
      <c r="C34"/>
      <c r="D34"/>
    </row>
    <row r="35" spans="1:4" x14ac:dyDescent="0.2">
      <c r="A35" s="34" t="s">
        <v>85</v>
      </c>
      <c r="B35" s="34"/>
      <c r="C35" s="34"/>
      <c r="D35" s="34"/>
    </row>
    <row r="36" spans="1:4" x14ac:dyDescent="0.2">
      <c r="A36" s="34"/>
      <c r="B36" s="34"/>
      <c r="C36" s="34"/>
      <c r="D36" s="34"/>
    </row>
    <row r="37" spans="1:4" x14ac:dyDescent="0.2">
      <c r="A37"/>
      <c r="B37"/>
      <c r="C37"/>
      <c r="D37"/>
    </row>
    <row r="38" spans="1:4" x14ac:dyDescent="0.2">
      <c r="A38" s="34" t="s">
        <v>86</v>
      </c>
      <c r="B38" s="34"/>
      <c r="C38" s="34"/>
      <c r="D38" s="34"/>
    </row>
    <row r="39" spans="1:4" x14ac:dyDescent="0.2">
      <c r="A39" s="34"/>
      <c r="B39" s="34"/>
      <c r="C39" s="34"/>
      <c r="D39" s="34"/>
    </row>
    <row r="40" spans="1:4" x14ac:dyDescent="0.2">
      <c r="A40"/>
      <c r="B40"/>
      <c r="C40"/>
      <c r="D40"/>
    </row>
    <row r="41" spans="1:4" x14ac:dyDescent="0.2">
      <c r="A41" t="s">
        <v>87</v>
      </c>
      <c r="B41"/>
      <c r="C41"/>
      <c r="D41"/>
    </row>
    <row r="42" spans="1:4" x14ac:dyDescent="0.2">
      <c r="A42"/>
      <c r="B42"/>
      <c r="C42"/>
      <c r="D42"/>
    </row>
    <row r="43" spans="1:4" x14ac:dyDescent="0.2">
      <c r="A43" t="s">
        <v>88</v>
      </c>
      <c r="B43"/>
      <c r="C43"/>
      <c r="D43"/>
    </row>
  </sheetData>
  <sheetProtection algorithmName="SHA-512" hashValue="Oxyn1oRbL8S3H3FqPsUpMBYervfmxGZQgICG65sGK5R41+stWuWNzfGOKmceGvu8GsGF2Bqb4ozwemFykYzGnA==" saltValue="l5fEwn27YivjjS8/wdv3pA==" spinCount="100000" sheet="1" formatRows="0"/>
  <mergeCells count="10">
    <mergeCell ref="A2:D2"/>
    <mergeCell ref="A3:D3"/>
    <mergeCell ref="A4:D4"/>
    <mergeCell ref="A6:D6"/>
    <mergeCell ref="A38:D39"/>
    <mergeCell ref="A8:D8"/>
    <mergeCell ref="A13:D16"/>
    <mergeCell ref="A20:D23"/>
    <mergeCell ref="A27:D30"/>
    <mergeCell ref="A35:D36"/>
  </mergeCells>
  <pageMargins left="0.75" right="0.75" top="0.75" bottom="0.75" header="0.3" footer="0.3"/>
  <pageSetup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Input</vt:lpstr>
      <vt:lpstr>Plan</vt:lpstr>
      <vt:lpstr>Att A</vt:lpstr>
      <vt:lpstr>'Att A'!Print_Area</vt:lpstr>
      <vt:lpstr>Plan!Print_Area</vt:lpstr>
    </vt:vector>
  </TitlesOfParts>
  <Manager/>
  <Company>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Subcontracting Plan Template - April 2026</dc:title>
  <dc:subject>Small Business Subcontracting Plan Template</dc:subject>
  <dc:creator>Robert Tolu</dc:creator>
  <cp:keywords>proposal, SBSP, small business subcontracting plan</cp:keywords>
  <dc:description/>
  <cp:lastModifiedBy>Emma Boettcher</cp:lastModifiedBy>
  <cp:lastPrinted>2026-02-18T19:57:54Z</cp:lastPrinted>
  <dcterms:created xsi:type="dcterms:W3CDTF">2026-02-18T17:01:43Z</dcterms:created>
  <dcterms:modified xsi:type="dcterms:W3CDTF">2026-04-28T13:28:43Z</dcterms:modified>
  <cp:category/>
</cp:coreProperties>
</file>